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<sst xmlns="http://schemas.openxmlformats.org/spreadsheetml/2006/main" count="47" uniqueCount="43">
  <si>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Azienda:</t>
  </si>
  <si>
    <t>Lavoratori coinvolti:</t>
  </si>
  <si>
    <t>Gruppi omogenei presenti:</t>
  </si>
  <si>
    <t>Costo di trasferimento</t>
  </si>
  <si>
    <t>Costo</t>
  </si>
  <si>
    <t>Note</t>
  </si>
  <si>
    <t>Preventivo</t>
  </si>
  <si>
    <t>Rimborso spese</t>
  </si>
  <si>
    <t>fase realizzata autonomamente</t>
  </si>
  <si>
    <t>1. Azioni preliminari:</t>
  </si>
  <si>
    <t>NO</t>
  </si>
  <si>
    <t>a) Iniziative di informazione e sensibilizzazione rivolte a lavoratori, dirigenti e preposti;</t>
  </si>
  <si>
    <t>un unico incontro di circa 2 ore</t>
  </si>
  <si>
    <t>E. 300,00 (può essere effettuato autonomamente dal committente).</t>
  </si>
  <si>
    <t xml:space="preserve">Può essere realizzata previa richiesta di collaborazione con gli OO.PP. ed essere valida ai fini dell’aggiornamento quinquennale (durata a richiesta 2 o 3 ore in gruppi max 30 partecipanti). </t>
  </si>
  <si>
    <t>Eseguibile anche in modalità FAD</t>
  </si>
  <si>
    <t>E. 300,00/cad. (può essere effettuato autonomamente dal committente).</t>
  </si>
  <si>
    <t xml:space="preserve">b) Costituzione del team di valutazione: (DL, RSPP, MC, RLS, testimoni privilegiati); </t>
  </si>
  <si>
    <t xml:space="preserve">    Scelta della metodologia di valutazione; </t>
  </si>
  <si>
    <t xml:space="preserve">    Formazione dei soggetti valutatori sul metodo scelto; </t>
  </si>
  <si>
    <t xml:space="preserve">    Individuazione dei gruppi omogenei; </t>
  </si>
  <si>
    <t xml:space="preserve">    Definizione delle modalità con cui sentire i RLS e i lavoratori;</t>
  </si>
  <si>
    <t>Riunione di coordinamento</t>
  </si>
  <si>
    <t>E. 300</t>
  </si>
  <si>
    <t>2. Valutazione preliminare.</t>
  </si>
  <si>
    <t>La compilazione della chek list viene realizzata autonomamente dal team di valutazione per ciascun gruppo omogeneo secondo le indicazioni ricevute.</t>
  </si>
  <si>
    <t>Per l’elaborazione dei dati</t>
  </si>
  <si>
    <t>E. 100,00/gruppo omogeneo</t>
  </si>
  <si>
    <t>3. Valutazione approfondita.</t>
  </si>
  <si>
    <t xml:space="preserve">I questionari compilati dai lavoratori vengono raccolti a cura del team di valutazione, </t>
  </si>
  <si>
    <t>Per l’inserimento dei dati nella matrice dei dati</t>
  </si>
  <si>
    <t>E.10/quest. (può essere effettuato autonomamente dal committente).</t>
  </si>
  <si>
    <t>E. 100,00/gruppo omogeneo.</t>
  </si>
  <si>
    <r>
      <t>4. Individuazione e attuazione degli interventi correttivi</t>
    </r>
    <r>
      <rPr>
        <sz val="10"/>
        <color indexed="8"/>
        <rFont val="Times New Roman"/>
        <family val="1"/>
      </rPr>
      <t>, se necessari (focus group con un gruppo di testimoni privilegiati, è consigliabile un focus group per ciascun gruppo omogeneo).</t>
    </r>
  </si>
  <si>
    <t>Focus group per ciascun gruppo omogeneo (può essere effettuato autonomamente dal committente).</t>
  </si>
  <si>
    <t>E. 200,00/cad. (può essere effettuato autonomamente dal committente).</t>
  </si>
  <si>
    <t>5. Rapporto in forma di Valutazione del rischio</t>
  </si>
  <si>
    <t>E. 300,00/gruppo omogeneo.</t>
  </si>
  <si>
    <t>6. Monitoraggio e aggiornamento della valutazione (a distanza di due anni).</t>
  </si>
  <si>
    <t xml:space="preserve"> </t>
  </si>
  <si>
    <t>Costo valutazione</t>
  </si>
  <si>
    <t>Totale</t>
  </si>
  <si>
    <t>TOTALE PREVENTIVO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</si>
</sst>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&quot;€ &quot;#,##0.00;&quot;-€ &quot;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horizontal="justify" vertical="top" wrapText="1"/>
      <protection/>
    </xf>
    <xf numFmtId="164" fontId="1" fillId="0" borderId="0" xfId="20">
      <alignment/>
      <protection/>
    </xf>
    <xf numFmtId="164" fontId="2" fillId="2" borderId="1" xfId="20" applyFont="1" applyFill="1" applyBorder="1">
      <alignment/>
      <protection/>
    </xf>
    <xf numFmtId="164" fontId="2" fillId="2" borderId="1" xfId="20" applyFont="1" applyFill="1" applyBorder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5" fontId="2" fillId="0" borderId="0" xfId="15" applyFont="1" applyFill="1" applyBorder="1" applyAlignment="1" applyProtection="1">
      <alignment horizontal="left"/>
      <protection/>
    </xf>
    <xf numFmtId="165" fontId="3" fillId="0" borderId="0" xfId="15" applyFont="1" applyFill="1" applyBorder="1" applyAlignment="1" applyProtection="1">
      <alignment horizontal="left"/>
      <protection/>
    </xf>
    <xf numFmtId="164" fontId="3" fillId="0" borderId="0" xfId="20" applyFont="1">
      <alignment/>
      <protection/>
    </xf>
    <xf numFmtId="166" fontId="2" fillId="2" borderId="1" xfId="15" applyNumberFormat="1" applyFont="1" applyFill="1" applyBorder="1" applyAlignment="1" applyProtection="1">
      <alignment horizontal="left"/>
      <protection/>
    </xf>
    <xf numFmtId="164" fontId="3" fillId="0" borderId="0" xfId="20" applyFont="1" applyAlignment="1">
      <alignment horizontal="left"/>
      <protection/>
    </xf>
    <xf numFmtId="164" fontId="4" fillId="3" borderId="2" xfId="20" applyFont="1" applyFill="1" applyBorder="1" applyAlignment="1">
      <alignment horizontal="center"/>
      <protection/>
    </xf>
    <xf numFmtId="164" fontId="4" fillId="3" borderId="2" xfId="20" applyFont="1" applyFill="1" applyBorder="1" applyAlignment="1">
      <alignment horizontal="justify" vertical="top" wrapText="1"/>
      <protection/>
    </xf>
    <xf numFmtId="164" fontId="2" fillId="0" borderId="0" xfId="20" applyFont="1" applyAlignment="1">
      <alignment horizontal="left" vertical="center"/>
      <protection/>
    </xf>
    <xf numFmtId="164" fontId="5" fillId="3" borderId="1" xfId="20" applyFont="1" applyFill="1" applyBorder="1" applyAlignment="1">
      <alignment horizontal="left"/>
      <protection/>
    </xf>
    <xf numFmtId="164" fontId="5" fillId="3" borderId="3" xfId="20" applyFont="1" applyFill="1" applyBorder="1" applyAlignment="1">
      <alignment horizontal="center"/>
      <protection/>
    </xf>
    <xf numFmtId="164" fontId="5" fillId="3" borderId="3" xfId="20" applyFont="1" applyFill="1" applyBorder="1" applyAlignment="1">
      <alignment horizontal="justify" vertical="top" wrapText="1"/>
      <protection/>
    </xf>
    <xf numFmtId="164" fontId="5" fillId="3" borderId="3" xfId="20" applyFont="1" applyFill="1" applyBorder="1" applyAlignment="1">
      <alignment horizontal="left"/>
      <protection/>
    </xf>
    <xf numFmtId="164" fontId="5" fillId="0" borderId="0" xfId="20" applyFont="1" applyAlignment="1">
      <alignment horizontal="left"/>
      <protection/>
    </xf>
    <xf numFmtId="164" fontId="6" fillId="0" borderId="4" xfId="20" applyFont="1" applyBorder="1" applyAlignment="1">
      <alignment horizontal="left"/>
      <protection/>
    </xf>
    <xf numFmtId="164" fontId="2" fillId="0" borderId="5" xfId="20" applyFont="1" applyBorder="1" applyAlignment="1">
      <alignment horizontal="left"/>
      <protection/>
    </xf>
    <xf numFmtId="165" fontId="2" fillId="3" borderId="2" xfId="15" applyFont="1" applyFill="1" applyBorder="1" applyAlignment="1" applyProtection="1">
      <alignment horizontal="center"/>
      <protection/>
    </xf>
    <xf numFmtId="164" fontId="2" fillId="4" borderId="6" xfId="20" applyFont="1" applyFill="1" applyBorder="1" applyAlignment="1">
      <alignment horizontal="center" vertical="top" wrapText="1"/>
      <protection/>
    </xf>
    <xf numFmtId="164" fontId="2" fillId="3" borderId="2" xfId="20" applyFont="1" applyFill="1" applyBorder="1" applyAlignment="1">
      <alignment horizontal="left"/>
      <protection/>
    </xf>
    <xf numFmtId="164" fontId="7" fillId="0" borderId="7" xfId="20" applyFont="1" applyBorder="1" applyAlignment="1">
      <alignment horizontal="left"/>
      <protection/>
    </xf>
    <xf numFmtId="164" fontId="8" fillId="0" borderId="8" xfId="20" applyFont="1" applyBorder="1" applyAlignment="1">
      <alignment horizontal="left"/>
      <protection/>
    </xf>
    <xf numFmtId="165" fontId="8" fillId="3" borderId="9" xfId="15" applyFont="1" applyFill="1" applyBorder="1" applyAlignment="1" applyProtection="1">
      <alignment horizontal="center"/>
      <protection/>
    </xf>
    <xf numFmtId="164" fontId="8" fillId="0" borderId="0" xfId="20" applyFont="1" applyAlignment="1">
      <alignment horizontal="left"/>
      <protection/>
    </xf>
    <xf numFmtId="164" fontId="6" fillId="0" borderId="4" xfId="20" applyFont="1" applyBorder="1" applyAlignment="1">
      <alignment horizontal="justify" vertical="top" wrapText="1"/>
      <protection/>
    </xf>
    <xf numFmtId="165" fontId="6" fillId="3" borderId="4" xfId="15" applyFont="1" applyFill="1" applyBorder="1" applyAlignment="1" applyProtection="1">
      <alignment horizontal="center" vertical="top" wrapText="1"/>
      <protection/>
    </xf>
    <xf numFmtId="164" fontId="2" fillId="4" borderId="10" xfId="20" applyFont="1" applyFill="1" applyBorder="1" applyAlignment="1">
      <alignment horizontal="center" vertical="top" wrapText="1"/>
      <protection/>
    </xf>
    <xf numFmtId="165" fontId="6" fillId="3" borderId="4" xfId="15" applyFont="1" applyFill="1" applyBorder="1" applyAlignment="1" applyProtection="1">
      <alignment horizontal="justify" vertical="top" wrapText="1"/>
      <protection/>
    </xf>
    <xf numFmtId="164" fontId="6" fillId="3" borderId="2" xfId="20" applyFont="1" applyFill="1" applyBorder="1" applyAlignment="1">
      <alignment horizontal="center" vertical="top" wrapText="1"/>
      <protection/>
    </xf>
    <xf numFmtId="164" fontId="6" fillId="0" borderId="0" xfId="20" applyFont="1" applyAlignment="1">
      <alignment horizontal="justify" vertical="top" wrapText="1"/>
      <protection/>
    </xf>
    <xf numFmtId="164" fontId="2" fillId="0" borderId="7" xfId="20" applyFont="1" applyBorder="1">
      <alignment/>
      <protection/>
    </xf>
    <xf numFmtId="164" fontId="8" fillId="0" borderId="11" xfId="20" applyFont="1" applyBorder="1" applyAlignment="1">
      <alignment horizontal="left"/>
      <protection/>
    </xf>
    <xf numFmtId="165" fontId="8" fillId="3" borderId="12" xfId="15" applyFont="1" applyFill="1" applyBorder="1" applyAlignment="1" applyProtection="1">
      <alignment horizontal="center"/>
      <protection/>
    </xf>
    <xf numFmtId="164" fontId="8" fillId="0" borderId="4" xfId="20" applyFont="1" applyBorder="1" applyAlignment="1">
      <alignment horizontal="left"/>
      <protection/>
    </xf>
    <xf numFmtId="164" fontId="2" fillId="0" borderId="13" xfId="20" applyFont="1" applyBorder="1" applyAlignment="1">
      <alignment horizontal="left"/>
      <protection/>
    </xf>
    <xf numFmtId="165" fontId="2" fillId="3" borderId="10" xfId="15" applyFont="1" applyFill="1" applyBorder="1" applyAlignment="1" applyProtection="1">
      <alignment horizontal="center"/>
      <protection/>
    </xf>
    <xf numFmtId="164" fontId="6" fillId="0" borderId="12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7" fillId="0" borderId="12" xfId="20" applyFont="1" applyBorder="1" applyAlignment="1">
      <alignment horizontal="left"/>
      <protection/>
    </xf>
    <xf numFmtId="164" fontId="8" fillId="0" borderId="0" xfId="20" applyFont="1" applyBorder="1" applyAlignment="1">
      <alignment horizontal="left"/>
      <protection/>
    </xf>
    <xf numFmtId="164" fontId="2" fillId="4" borderId="12" xfId="0" applyFont="1" applyFill="1" applyBorder="1" applyAlignment="1">
      <alignment horizontal="center" vertical="top" wrapText="1"/>
    </xf>
    <xf numFmtId="164" fontId="6" fillId="3" borderId="4" xfId="20" applyFont="1" applyFill="1" applyBorder="1" applyAlignment="1">
      <alignment horizontal="left"/>
      <protection/>
    </xf>
    <xf numFmtId="164" fontId="2" fillId="3" borderId="13" xfId="20" applyFont="1" applyFill="1" applyBorder="1" applyAlignment="1">
      <alignment horizontal="left"/>
      <protection/>
    </xf>
    <xf numFmtId="165" fontId="2" fillId="3" borderId="13" xfId="15" applyFont="1" applyFill="1" applyBorder="1" applyAlignment="1" applyProtection="1">
      <alignment horizontal="center"/>
      <protection/>
    </xf>
    <xf numFmtId="164" fontId="2" fillId="3" borderId="13" xfId="20" applyFont="1" applyFill="1" applyBorder="1" applyAlignment="1">
      <alignment horizontal="justify" vertical="top" wrapText="1"/>
      <protection/>
    </xf>
    <xf numFmtId="165" fontId="2" fillId="3" borderId="13" xfId="15" applyFont="1" applyFill="1" applyBorder="1" applyAlignment="1" applyProtection="1">
      <alignment horizontal="left"/>
      <protection/>
    </xf>
    <xf numFmtId="164" fontId="2" fillId="3" borderId="5" xfId="20" applyFont="1" applyFill="1" applyBorder="1" applyAlignment="1">
      <alignment horizontal="left"/>
      <protection/>
    </xf>
    <xf numFmtId="164" fontId="5" fillId="3" borderId="7" xfId="20" applyFont="1" applyFill="1" applyBorder="1" applyAlignment="1">
      <alignment horizontal="left"/>
      <protection/>
    </xf>
    <xf numFmtId="165" fontId="5" fillId="3" borderId="11" xfId="15" applyFont="1" applyFill="1" applyBorder="1" applyAlignment="1" applyProtection="1">
      <alignment horizontal="center"/>
      <protection/>
    </xf>
    <xf numFmtId="164" fontId="5" fillId="3" borderId="11" xfId="20" applyFont="1" applyFill="1" applyBorder="1" applyAlignment="1">
      <alignment horizontal="justify" vertical="top" wrapText="1"/>
      <protection/>
    </xf>
    <xf numFmtId="165" fontId="5" fillId="3" borderId="11" xfId="15" applyFont="1" applyFill="1" applyBorder="1" applyAlignment="1" applyProtection="1">
      <alignment horizontal="left"/>
      <protection/>
    </xf>
    <xf numFmtId="164" fontId="5" fillId="3" borderId="8" xfId="20" applyFont="1" applyFill="1" applyBorder="1" applyAlignment="1">
      <alignment horizontal="left"/>
      <protection/>
    </xf>
    <xf numFmtId="164" fontId="6" fillId="0" borderId="1" xfId="20" applyFont="1" applyBorder="1" applyAlignment="1">
      <alignment horizontal="justify" vertical="top" wrapText="1"/>
      <protection/>
    </xf>
    <xf numFmtId="164" fontId="8" fillId="3" borderId="2" xfId="20" applyFont="1" applyFill="1" applyBorder="1" applyAlignment="1">
      <alignment horizontal="justify" vertical="top" wrapText="1"/>
      <protection/>
    </xf>
    <xf numFmtId="164" fontId="7" fillId="0" borderId="4" xfId="20" applyFont="1" applyBorder="1" applyAlignment="1">
      <alignment horizontal="left"/>
      <protection/>
    </xf>
    <xf numFmtId="164" fontId="8" fillId="0" borderId="5" xfId="20" applyFont="1" applyBorder="1" applyAlignment="1">
      <alignment horizontal="left"/>
      <protection/>
    </xf>
    <xf numFmtId="165" fontId="8" fillId="3" borderId="2" xfId="15" applyFont="1" applyFill="1" applyBorder="1" applyAlignment="1" applyProtection="1">
      <alignment horizontal="center"/>
      <protection/>
    </xf>
    <xf numFmtId="165" fontId="8" fillId="3" borderId="2" xfId="15" applyFont="1" applyFill="1" applyBorder="1" applyAlignment="1" applyProtection="1">
      <alignment horizontal="center" vertical="top" wrapText="1"/>
      <protection/>
    </xf>
    <xf numFmtId="164" fontId="6" fillId="0" borderId="3" xfId="20" applyFont="1" applyBorder="1" applyAlignment="1">
      <alignment horizontal="left"/>
      <protection/>
    </xf>
    <xf numFmtId="164" fontId="6" fillId="0" borderId="0" xfId="20" applyFont="1" applyAlignment="1">
      <alignment horizontal="left"/>
      <protection/>
    </xf>
    <xf numFmtId="165" fontId="6" fillId="3" borderId="2" xfId="15" applyFont="1" applyFill="1" applyBorder="1" applyAlignment="1" applyProtection="1">
      <alignment horizontal="center"/>
      <protection/>
    </xf>
    <xf numFmtId="165" fontId="6" fillId="3" borderId="2" xfId="15" applyFont="1" applyFill="1" applyBorder="1" applyAlignment="1" applyProtection="1">
      <alignment horizontal="left"/>
      <protection/>
    </xf>
    <xf numFmtId="164" fontId="6" fillId="3" borderId="2" xfId="20" applyFont="1" applyFill="1" applyBorder="1" applyAlignment="1">
      <alignment horizontal="left"/>
      <protection/>
    </xf>
    <xf numFmtId="165" fontId="8" fillId="3" borderId="3" xfId="15" applyFont="1" applyFill="1" applyBorder="1" applyAlignment="1" applyProtection="1">
      <alignment horizontal="center"/>
      <protection/>
    </xf>
    <xf numFmtId="165" fontId="8" fillId="3" borderId="3" xfId="15" applyFont="1" applyFill="1" applyBorder="1" applyAlignment="1" applyProtection="1">
      <alignment horizontal="center" vertical="top" wrapText="1"/>
      <protection/>
    </xf>
    <xf numFmtId="164" fontId="8" fillId="3" borderId="9" xfId="20" applyFont="1" applyFill="1" applyBorder="1" applyAlignment="1">
      <alignment horizontal="justify" vertical="top" wrapText="1"/>
      <protection/>
    </xf>
    <xf numFmtId="165" fontId="8" fillId="3" borderId="9" xfId="15" applyFont="1" applyFill="1" applyBorder="1" applyAlignment="1" applyProtection="1">
      <alignment horizontal="center" vertical="top" wrapText="1"/>
      <protection/>
    </xf>
    <xf numFmtId="164" fontId="5" fillId="3" borderId="7" xfId="20" applyFont="1" applyFill="1" applyBorder="1" applyAlignment="1">
      <alignment horizontal="justify" vertical="top" wrapText="1"/>
      <protection/>
    </xf>
    <xf numFmtId="165" fontId="6" fillId="3" borderId="11" xfId="15" applyFont="1" applyFill="1" applyBorder="1" applyAlignment="1" applyProtection="1">
      <alignment horizontal="center" vertical="top" wrapText="1"/>
      <protection/>
    </xf>
    <xf numFmtId="164" fontId="6" fillId="3" borderId="11" xfId="20" applyFont="1" applyFill="1" applyBorder="1" applyAlignment="1">
      <alignment horizontal="justify" vertical="top" wrapText="1"/>
      <protection/>
    </xf>
    <xf numFmtId="165" fontId="6" fillId="3" borderId="11" xfId="15" applyFont="1" applyFill="1" applyBorder="1" applyAlignment="1" applyProtection="1">
      <alignment horizontal="justify" vertical="top" wrapText="1"/>
      <protection/>
    </xf>
    <xf numFmtId="164" fontId="6" fillId="3" borderId="8" xfId="20" applyFont="1" applyFill="1" applyBorder="1" applyAlignment="1">
      <alignment horizontal="justify" vertical="top" wrapText="1"/>
      <protection/>
    </xf>
    <xf numFmtId="164" fontId="2" fillId="3" borderId="14" xfId="20" applyFont="1" applyFill="1" applyBorder="1" applyAlignment="1">
      <alignment horizontal="justify"/>
      <protection/>
    </xf>
    <xf numFmtId="164" fontId="8" fillId="3" borderId="15" xfId="20" applyFont="1" applyFill="1" applyBorder="1" applyAlignment="1">
      <alignment horizontal="left"/>
      <protection/>
    </xf>
    <xf numFmtId="165" fontId="8" fillId="3" borderId="1" xfId="15" applyFont="1" applyFill="1" applyBorder="1" applyAlignment="1" applyProtection="1">
      <alignment horizontal="center"/>
      <protection/>
    </xf>
    <xf numFmtId="164" fontId="2" fillId="4" borderId="1" xfId="20" applyFont="1" applyFill="1" applyBorder="1" applyAlignment="1">
      <alignment horizontal="justify" vertical="top" wrapText="1"/>
      <protection/>
    </xf>
    <xf numFmtId="164" fontId="6" fillId="3" borderId="14" xfId="20" applyFont="1" applyFill="1" applyBorder="1" applyAlignment="1">
      <alignment horizontal="left"/>
      <protection/>
    </xf>
    <xf numFmtId="164" fontId="2" fillId="4" borderId="1" xfId="0" applyFont="1" applyFill="1" applyBorder="1" applyAlignment="1">
      <alignment horizontal="justify" vertical="top" wrapText="1"/>
    </xf>
    <xf numFmtId="165" fontId="8" fillId="3" borderId="1" xfId="15" applyFont="1" applyFill="1" applyBorder="1" applyAlignment="1" applyProtection="1">
      <alignment horizontal="center" vertical="top" wrapText="1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20" applyFont="1" applyBorder="1" applyAlignment="1">
      <alignment horizontal="justify" vertical="top" wrapText="1"/>
      <protection/>
    </xf>
    <xf numFmtId="164" fontId="2" fillId="0" borderId="0" xfId="20" applyFont="1" applyAlignment="1">
      <alignment horizontal="left" vertical="top" wrapText="1"/>
      <protection/>
    </xf>
    <xf numFmtId="164" fontId="9" fillId="5" borderId="10" xfId="20" applyFont="1" applyFill="1" applyBorder="1" applyAlignment="1">
      <alignment horizontal="justify"/>
      <protection/>
    </xf>
    <xf numFmtId="164" fontId="9" fillId="5" borderId="10" xfId="20" applyFont="1" applyFill="1" applyBorder="1" applyAlignment="1">
      <alignment horizontal="center"/>
      <protection/>
    </xf>
    <xf numFmtId="164" fontId="1" fillId="0" borderId="0" xfId="20" applyAlignment="1">
      <alignment horizontal="left"/>
      <protection/>
    </xf>
    <xf numFmtId="164" fontId="6" fillId="0" borderId="0" xfId="20" applyFont="1" applyBorder="1" applyAlignment="1">
      <alignment horizontal="left"/>
      <protection/>
    </xf>
    <xf numFmtId="164" fontId="2" fillId="5" borderId="16" xfId="20" applyFont="1" applyFill="1" applyBorder="1" applyAlignment="1">
      <alignment horizontal="center"/>
      <protection/>
    </xf>
    <xf numFmtId="164" fontId="4" fillId="5" borderId="17" xfId="20" applyFont="1" applyFill="1" applyBorder="1" applyAlignment="1">
      <alignment horizontal="right"/>
      <protection/>
    </xf>
    <xf numFmtId="165" fontId="9" fillId="5" borderId="10" xfId="20" applyNumberFormat="1" applyFont="1" applyFill="1" applyBorder="1" applyAlignment="1">
      <alignment horizontal="center"/>
      <protection/>
    </xf>
    <xf numFmtId="165" fontId="9" fillId="5" borderId="10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57150</xdr:rowOff>
    </xdr:from>
    <xdr:to>
      <xdr:col>1</xdr:col>
      <xdr:colOff>466725</xdr:colOff>
      <xdr:row>54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8575" y="8982075"/>
          <a:ext cx="2257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381000</xdr:colOff>
      <xdr:row>53</xdr:row>
      <xdr:rowOff>114300</xdr:rowOff>
    </xdr:from>
    <xdr:to>
      <xdr:col>25</xdr:col>
      <xdr:colOff>238125</xdr:colOff>
      <xdr:row>56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19850100" y="9363075"/>
          <a:ext cx="1076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23">
      <selection activeCell="E48" sqref="E48"/>
    </sheetView>
  </sheetViews>
  <sheetFormatPr defaultColWidth="9.140625" defaultRowHeight="12.75" outlineLevelCol="1"/>
  <cols>
    <col min="1" max="1" width="27.28125" style="1" customWidth="1"/>
    <col min="2" max="2" width="57.00390625" style="1" customWidth="1"/>
    <col min="3" max="3" width="9.28125" style="2" customWidth="1"/>
    <col min="4" max="4" width="14.8515625" style="3" customWidth="1"/>
    <col min="5" max="5" width="11.28125" style="1" customWidth="1"/>
    <col min="6" max="19" width="9.28125" style="1" customWidth="1"/>
    <col min="20" max="20" width="9.28125" style="1" customWidth="1" outlineLevel="1"/>
    <col min="21" max="21" width="14.7109375" style="1" customWidth="1" outlineLevel="1"/>
    <col min="22" max="25" width="9.140625" style="1" customWidth="1" outlineLevel="1"/>
    <col min="26" max="28" width="9.140625" style="1" customWidth="1"/>
    <col min="29" max="16384" width="8.7109375" style="4" customWidth="1"/>
  </cols>
  <sheetData>
    <row r="1" spans="1:25" ht="12.75">
      <c r="A1" s="5" t="s">
        <v>0</v>
      </c>
      <c r="B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>
        <f>+B2/30</f>
        <v>0</v>
      </c>
      <c r="U1" s="1">
        <f>IF(T1&gt;1,2,1)</f>
        <v>1</v>
      </c>
      <c r="V1" s="1">
        <f>IF($T$1&gt;3,1,0)</f>
        <v>0</v>
      </c>
      <c r="W1" s="1">
        <f>IF($T$1&gt;5,1,0)</f>
        <v>0</v>
      </c>
      <c r="X1" s="1">
        <f>IF($T$1&gt;7,1,0)</f>
        <v>0</v>
      </c>
      <c r="Y1" s="1">
        <f>IF($T$1&gt;9,1,0)</f>
        <v>0</v>
      </c>
    </row>
    <row r="2" spans="1:25" ht="12.75">
      <c r="A2" s="5" t="s">
        <v>1</v>
      </c>
      <c r="B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SUM(U1:Y2)</f>
        <v>1</v>
      </c>
      <c r="U2" s="1">
        <f>IF(T1&gt;2,1,0)</f>
        <v>0</v>
      </c>
      <c r="V2" s="1">
        <f>IF(T1&gt;4,1,0)</f>
        <v>0</v>
      </c>
      <c r="W2" s="1">
        <f>IF($T$1&gt;6,1,0)</f>
        <v>0</v>
      </c>
      <c r="X2" s="1">
        <f>IF($T$1&gt;8,1,0)</f>
        <v>0</v>
      </c>
      <c r="Y2" s="1">
        <f>IF($T$1&gt;10,1,0)</f>
        <v>0</v>
      </c>
    </row>
    <row r="3" spans="1:25" ht="12.75">
      <c r="A3" s="5" t="s">
        <v>2</v>
      </c>
      <c r="B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9">
        <f>+B2/60</f>
        <v>0</v>
      </c>
      <c r="U3" s="10">
        <f>IF(T3&gt;1,2,1)</f>
        <v>1</v>
      </c>
      <c r="V3" s="10">
        <f>IF($T$3&gt;3,1,0)</f>
        <v>0</v>
      </c>
      <c r="W3" s="10">
        <f>IF($T$3&gt;5,1,0)</f>
        <v>0</v>
      </c>
      <c r="X3" s="10">
        <f>IF($T$3&gt;7,1,0)</f>
        <v>0</v>
      </c>
      <c r="Y3" s="10">
        <f>IF($T$3&gt;9,1,0)</f>
        <v>0</v>
      </c>
    </row>
    <row r="4" spans="1:25" ht="12.75">
      <c r="A4" s="5" t="s">
        <v>3</v>
      </c>
      <c r="B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2">
        <f>SUM(U3:Y4)</f>
        <v>1</v>
      </c>
      <c r="U4" s="10">
        <f>IF(T3&gt;2,1,0)</f>
        <v>0</v>
      </c>
      <c r="V4" s="10">
        <f>IF(T3&gt;4,1,0)</f>
        <v>0</v>
      </c>
      <c r="W4" s="10">
        <f>IF($T$3&gt;6,1,0)</f>
        <v>0</v>
      </c>
      <c r="X4" s="10">
        <f>IF($T$3&gt;8,1,0)</f>
        <v>0</v>
      </c>
      <c r="Y4" s="10">
        <f>IF($T$3&gt;10,1,0)</f>
        <v>0</v>
      </c>
    </row>
    <row r="6" spans="3:21" ht="25.5" customHeight="1">
      <c r="C6" s="13" t="s">
        <v>4</v>
      </c>
      <c r="D6" s="13" t="s">
        <v>5</v>
      </c>
      <c r="E6" s="13" t="s">
        <v>6</v>
      </c>
      <c r="F6" s="14" t="s">
        <v>7</v>
      </c>
      <c r="U6" s="15" t="s">
        <v>8</v>
      </c>
    </row>
    <row r="7" spans="1:25" ht="12.75">
      <c r="A7" s="16" t="s">
        <v>9</v>
      </c>
      <c r="B7" s="16"/>
      <c r="C7" s="17"/>
      <c r="D7" s="18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" t="s">
        <v>10</v>
      </c>
      <c r="V7" s="7"/>
      <c r="W7" s="7"/>
      <c r="X7" s="7"/>
      <c r="Y7" s="7"/>
    </row>
    <row r="8" spans="1:25" ht="12.75">
      <c r="A8" s="21" t="s">
        <v>11</v>
      </c>
      <c r="B8" s="22"/>
      <c r="C8" s="23"/>
      <c r="D8" s="24"/>
      <c r="E8" s="25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26" t="s">
        <v>12</v>
      </c>
      <c r="B9" s="27" t="s">
        <v>13</v>
      </c>
      <c r="C9" s="28">
        <v>300</v>
      </c>
      <c r="D9" s="24"/>
      <c r="E9" s="28">
        <f>IF(T9=0,C9,0)</f>
        <v>300</v>
      </c>
      <c r="F9" s="28">
        <f>IF(E9&gt;0,B4,0)</f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>COUNTA(D8)</f>
        <v>0</v>
      </c>
      <c r="V9" s="7"/>
      <c r="W9" s="7"/>
      <c r="X9" s="7"/>
      <c r="Y9" s="7"/>
    </row>
    <row r="10" spans="1:25" ht="25.5" customHeight="1">
      <c r="A10" s="30" t="s">
        <v>14</v>
      </c>
      <c r="B10" s="30"/>
      <c r="C10" s="31"/>
      <c r="D10" s="32" t="s">
        <v>10</v>
      </c>
      <c r="E10" s="33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7"/>
      <c r="V10" s="7"/>
      <c r="W10" s="7"/>
      <c r="X10" s="7"/>
      <c r="Y10" s="7"/>
    </row>
    <row r="11" spans="1:25" ht="12.75">
      <c r="A11" s="36" t="s">
        <v>15</v>
      </c>
      <c r="B11" s="37" t="s">
        <v>16</v>
      </c>
      <c r="C11" s="38">
        <f>IF(T2&gt;10,B2*6.5,C9*T2)</f>
        <v>300</v>
      </c>
      <c r="D11" s="32"/>
      <c r="E11" s="38">
        <f>IF(T11=0,C11,0)</f>
        <v>0</v>
      </c>
      <c r="F11" s="28">
        <f>IF(E11&gt;0,B4*T4,0)</f>
        <v>0</v>
      </c>
      <c r="G11" s="3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>COUNTA(D10)</f>
        <v>1</v>
      </c>
      <c r="V11" s="7"/>
      <c r="W11" s="7"/>
      <c r="X11" s="7"/>
      <c r="Y11" s="7"/>
    </row>
    <row r="12" spans="1:25" ht="12.75">
      <c r="A12" s="39"/>
      <c r="B12" s="40"/>
      <c r="C12" s="41"/>
      <c r="D12" s="41"/>
      <c r="E12" s="41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s="42" t="s">
        <v>17</v>
      </c>
      <c r="B13" s="43"/>
      <c r="C13" s="41"/>
      <c r="D13" s="41"/>
      <c r="E13" s="41"/>
      <c r="F13" s="4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42" t="s">
        <v>18</v>
      </c>
      <c r="B14" s="43"/>
      <c r="C14" s="41"/>
      <c r="D14" s="41"/>
      <c r="E14" s="41"/>
      <c r="F14" s="4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42" t="s">
        <v>19</v>
      </c>
      <c r="B15" s="43"/>
      <c r="C15" s="41"/>
      <c r="D15" s="41"/>
      <c r="E15" s="41"/>
      <c r="F15" s="4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42" t="s">
        <v>20</v>
      </c>
      <c r="B16" s="43"/>
      <c r="C16" s="41"/>
      <c r="D16" s="41"/>
      <c r="E16" s="41"/>
      <c r="F16" s="4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42" t="s">
        <v>21</v>
      </c>
      <c r="B17" s="43"/>
      <c r="C17" s="41"/>
      <c r="D17" s="41"/>
      <c r="E17" s="41"/>
      <c r="F17" s="4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44" t="s">
        <v>22</v>
      </c>
      <c r="B18" s="45" t="s">
        <v>23</v>
      </c>
      <c r="C18" s="38">
        <v>300</v>
      </c>
      <c r="D18" s="46"/>
      <c r="E18" s="28">
        <f>IF(T18=0,C18,0)</f>
        <v>300</v>
      </c>
      <c r="F18" s="28">
        <f>IF(E18&gt;0,B4,0)</f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f>COUNTA(D18)</f>
        <v>0</v>
      </c>
      <c r="V18" s="7"/>
      <c r="W18" s="7"/>
      <c r="X18" s="7"/>
      <c r="Y18" s="7"/>
    </row>
    <row r="19" spans="1:25" ht="12.75">
      <c r="A19" s="47"/>
      <c r="B19" s="48"/>
      <c r="C19" s="49"/>
      <c r="D19" s="50"/>
      <c r="E19" s="51"/>
      <c r="F19" s="5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53" t="s">
        <v>24</v>
      </c>
      <c r="B20" s="53"/>
      <c r="C20" s="54"/>
      <c r="D20" s="55"/>
      <c r="E20" s="56"/>
      <c r="F20" s="5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7"/>
      <c r="V20" s="7"/>
      <c r="W20" s="7"/>
      <c r="X20" s="7"/>
      <c r="Y20" s="7"/>
    </row>
    <row r="21" spans="1:25" ht="25.5" customHeight="1">
      <c r="A21" s="58" t="s">
        <v>25</v>
      </c>
      <c r="B21" s="58"/>
      <c r="C21" s="59"/>
      <c r="D21" s="59"/>
      <c r="E21" s="59"/>
      <c r="F21" s="5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7"/>
      <c r="V21" s="7"/>
      <c r="W21" s="7"/>
      <c r="X21" s="7"/>
      <c r="Y21" s="7"/>
    </row>
    <row r="22" spans="1:25" ht="12.75">
      <c r="A22" s="60" t="s">
        <v>26</v>
      </c>
      <c r="B22" s="61" t="s">
        <v>27</v>
      </c>
      <c r="C22" s="62">
        <f>100*B3</f>
        <v>0</v>
      </c>
      <c r="D22" s="59"/>
      <c r="E22" s="62">
        <f>+C22</f>
        <v>0</v>
      </c>
      <c r="F22" s="63">
        <v>0</v>
      </c>
      <c r="G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7"/>
      <c r="V22" s="7"/>
      <c r="W22" s="7"/>
      <c r="X22" s="7"/>
      <c r="Y22" s="7"/>
    </row>
    <row r="23" spans="1:25" ht="12.75">
      <c r="A23" s="47"/>
      <c r="B23" s="48"/>
      <c r="C23" s="49"/>
      <c r="D23" s="50"/>
      <c r="E23" s="51"/>
      <c r="F23" s="5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53" t="s">
        <v>28</v>
      </c>
      <c r="B24" s="53"/>
      <c r="C24" s="54"/>
      <c r="D24" s="55"/>
      <c r="E24" s="56"/>
      <c r="F24" s="5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7"/>
      <c r="V24" s="7"/>
      <c r="W24" s="7"/>
      <c r="X24" s="7"/>
      <c r="Y24" s="7"/>
    </row>
    <row r="25" spans="1:25" ht="12.75">
      <c r="A25" s="64" t="s">
        <v>29</v>
      </c>
      <c r="B25" s="64"/>
      <c r="C25" s="59"/>
      <c r="D25" s="59"/>
      <c r="E25" s="59">
        <f>+C25</f>
        <v>0</v>
      </c>
      <c r="F25" s="59"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"/>
      <c r="V25" s="7"/>
      <c r="W25" s="7"/>
      <c r="X25" s="7"/>
      <c r="Y25" s="7"/>
    </row>
    <row r="26" spans="1:25" ht="12.75" customHeight="1">
      <c r="A26" s="21" t="s">
        <v>30</v>
      </c>
      <c r="B26" s="21"/>
      <c r="C26" s="66"/>
      <c r="D26" s="32" t="s">
        <v>10</v>
      </c>
      <c r="E26" s="67"/>
      <c r="F26" s="68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"/>
      <c r="V26" s="7"/>
      <c r="W26" s="7"/>
      <c r="X26" s="7"/>
      <c r="Y26" s="7"/>
    </row>
    <row r="27" spans="1:25" ht="12.75">
      <c r="A27" s="36"/>
      <c r="B27" s="37" t="s">
        <v>31</v>
      </c>
      <c r="C27" s="69">
        <f>IF(B2&gt;30,(B2/2)*10,B2*10)</f>
        <v>0</v>
      </c>
      <c r="D27" s="32"/>
      <c r="E27" s="28">
        <f>IF(T27=0,C27,0)</f>
        <v>0</v>
      </c>
      <c r="F27" s="70"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f>COUNTA(D26)</f>
        <v>1</v>
      </c>
      <c r="U27" s="7"/>
      <c r="V27" s="7"/>
      <c r="W27" s="7"/>
      <c r="X27" s="7"/>
      <c r="Y27" s="7"/>
    </row>
    <row r="28" spans="1:24" ht="12.75">
      <c r="A28" s="21" t="s">
        <v>26</v>
      </c>
      <c r="B28" s="61" t="s">
        <v>32</v>
      </c>
      <c r="C28" s="28">
        <f>100*B3</f>
        <v>0</v>
      </c>
      <c r="D28" s="71"/>
      <c r="E28" s="28">
        <f>+C28</f>
        <v>0</v>
      </c>
      <c r="F28" s="72"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7"/>
      <c r="V28" s="7"/>
      <c r="W28" s="7"/>
      <c r="X28" s="7"/>
    </row>
    <row r="29" spans="1:25" ht="12.75">
      <c r="A29" s="47"/>
      <c r="B29" s="48"/>
      <c r="C29" s="49"/>
      <c r="D29" s="50"/>
      <c r="E29" s="51"/>
      <c r="F29" s="5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7" customHeight="1">
      <c r="A30" s="73" t="s">
        <v>33</v>
      </c>
      <c r="B30" s="73"/>
      <c r="C30" s="74"/>
      <c r="D30" s="75"/>
      <c r="E30" s="76"/>
      <c r="F30" s="7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7"/>
      <c r="V30" s="7"/>
      <c r="W30" s="7"/>
      <c r="X30" s="7"/>
      <c r="Y30" s="7"/>
    </row>
    <row r="31" spans="1:25" ht="12.75">
      <c r="A31" s="78" t="s">
        <v>34</v>
      </c>
      <c r="B31" s="79" t="s">
        <v>35</v>
      </c>
      <c r="C31" s="80">
        <f>200*B3</f>
        <v>0</v>
      </c>
      <c r="D31" s="81"/>
      <c r="E31" s="80">
        <f>IF(T31=0,C31,0)</f>
        <v>0</v>
      </c>
      <c r="F31" s="80">
        <f>IF(E31&gt;0,B4*T33,0)</f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f>COUNTA(D31)</f>
        <v>0</v>
      </c>
      <c r="V31" s="7"/>
      <c r="W31" s="7"/>
      <c r="X31" s="7"/>
      <c r="Y31" s="7"/>
    </row>
    <row r="32" spans="1:25" ht="12.75">
      <c r="A32" s="47"/>
      <c r="B32" s="48"/>
      <c r="C32" s="49"/>
      <c r="D32" s="50"/>
      <c r="E32" s="51"/>
      <c r="F32" s="5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9">
        <f>+B3/2</f>
        <v>0</v>
      </c>
      <c r="U32" s="10">
        <f>IF(T32&gt;1,2,1)</f>
        <v>1</v>
      </c>
      <c r="V32" s="10">
        <f>IF($T32&gt;3,1,0)</f>
        <v>0</v>
      </c>
      <c r="W32" s="10">
        <f>IF($T32&gt;5,1,0)</f>
        <v>0</v>
      </c>
      <c r="X32" s="10">
        <f>IF($T32&gt;7,1,0)</f>
        <v>0</v>
      </c>
      <c r="Y32" s="10">
        <f>IF($T32&gt;9,1,0)</f>
        <v>0</v>
      </c>
    </row>
    <row r="33" spans="1:25" ht="12.75">
      <c r="A33" s="53" t="s">
        <v>36</v>
      </c>
      <c r="B33" s="53"/>
      <c r="C33" s="54"/>
      <c r="D33" s="55"/>
      <c r="E33" s="56"/>
      <c r="F33" s="5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2">
        <f>SUM(U32:Y33)</f>
        <v>1</v>
      </c>
      <c r="U33" s="10">
        <f>IF(T32&gt;2,1,0)</f>
        <v>0</v>
      </c>
      <c r="V33" s="10">
        <f>IF(T32&gt;4,1,0)</f>
        <v>0</v>
      </c>
      <c r="W33" s="10">
        <f>IF($T32&gt;6,1,0)</f>
        <v>0</v>
      </c>
      <c r="X33" s="10">
        <f>IF($T32&gt;8,1,0)</f>
        <v>0</v>
      </c>
      <c r="Y33" s="10">
        <f>IF($T32&gt;10,1,0)</f>
        <v>0</v>
      </c>
    </row>
    <row r="34" spans="1:25" ht="12.75">
      <c r="A34" s="82"/>
      <c r="B34" s="79" t="s">
        <v>37</v>
      </c>
      <c r="C34" s="80">
        <f>300*B3</f>
        <v>0</v>
      </c>
      <c r="D34" s="83"/>
      <c r="E34" s="80">
        <f>IF(T34&gt;0,"  ",C34)</f>
        <v>0</v>
      </c>
      <c r="F34" s="84">
        <v>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>COUNTA(D34)</f>
        <v>0</v>
      </c>
      <c r="U34" s="7"/>
      <c r="V34" s="7"/>
      <c r="W34" s="7"/>
      <c r="X34" s="7"/>
      <c r="Y34" s="7"/>
    </row>
    <row r="35" spans="1:25" ht="12.75">
      <c r="A35" s="47"/>
      <c r="B35" s="48"/>
      <c r="C35" s="49"/>
      <c r="D35" s="50"/>
      <c r="E35" s="51"/>
      <c r="F35" s="5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53" t="s">
        <v>38</v>
      </c>
      <c r="B36" s="53"/>
      <c r="C36" s="54"/>
      <c r="D36" s="55"/>
      <c r="E36" s="56"/>
      <c r="F36" s="5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7"/>
      <c r="V36" s="7"/>
      <c r="W36" s="7"/>
      <c r="X36" s="7"/>
      <c r="Y36" s="7"/>
    </row>
    <row r="37" spans="1:25" ht="12.75">
      <c r="A37" s="65" t="s">
        <v>39</v>
      </c>
      <c r="B37" s="7"/>
      <c r="C37" s="85"/>
      <c r="D37" s="86"/>
      <c r="E37" s="8"/>
      <c r="F37" s="4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8" s="90" customFormat="1" ht="12.75">
      <c r="A38" s="7"/>
      <c r="B38" s="7"/>
      <c r="C38" s="8"/>
      <c r="D38" s="87"/>
      <c r="E38" s="88" t="s">
        <v>40</v>
      </c>
      <c r="F38" s="88" t="s">
        <v>7</v>
      </c>
      <c r="G38" s="89" t="s">
        <v>41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7" ht="12.75">
      <c r="A39" s="91"/>
      <c r="B39" s="91"/>
      <c r="C39" s="92"/>
      <c r="D39" s="93" t="s">
        <v>42</v>
      </c>
      <c r="E39" s="94">
        <f>SUM(E9:E37)</f>
        <v>600</v>
      </c>
      <c r="F39" s="94">
        <f>SUM(F9:F37)</f>
        <v>0</v>
      </c>
      <c r="G39" s="95">
        <f>+F39+E39</f>
        <v>600</v>
      </c>
    </row>
    <row r="40" ht="12.75">
      <c r="C40" s="85"/>
    </row>
    <row r="41" ht="12.75">
      <c r="C41" s="85"/>
    </row>
  </sheetData>
  <sheetProtection selectLockedCells="1" selectUnlockedCells="1"/>
  <mergeCells count="17">
    <mergeCell ref="A7:B7"/>
    <mergeCell ref="D8:D9"/>
    <mergeCell ref="A10:B10"/>
    <mergeCell ref="D10:D11"/>
    <mergeCell ref="C12:F17"/>
    <mergeCell ref="A20:B20"/>
    <mergeCell ref="A21:B21"/>
    <mergeCell ref="C21:F21"/>
    <mergeCell ref="A24:B24"/>
    <mergeCell ref="A25:B25"/>
    <mergeCell ref="C25:F25"/>
    <mergeCell ref="A26:B26"/>
    <mergeCell ref="D26:D27"/>
    <mergeCell ref="A30:B30"/>
    <mergeCell ref="A33:B33"/>
    <mergeCell ref="A36:B36"/>
    <mergeCell ref="A39:B39"/>
  </mergeCells>
  <dataValidations count="1">
    <dataValidation type="list" allowBlank="1" showErrorMessage="1" sqref="D8 D10 D18 D26 D31 D34">
      <formula1>$U$6:$U$8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dcterms:modified xsi:type="dcterms:W3CDTF">2017-12-13T14:41:27Z</dcterms:modified>
  <cp:category/>
  <cp:version/>
  <cp:contentType/>
  <cp:contentStatus/>
  <cp:revision>1</cp:revision>
</cp:coreProperties>
</file>